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2" sheetId="2" r:id="rId1"/>
    <sheet name="Sheet1" sheetId="1" state="hidden" r:id="rId2"/>
  </sheets>
  <calcPr calcId="145621"/>
</workbook>
</file>

<file path=xl/calcChain.xml><?xml version="1.0" encoding="utf-8"?>
<calcChain xmlns="http://schemas.openxmlformats.org/spreadsheetml/2006/main">
  <c r="B4" i="1" l="1"/>
  <c r="E7" i="1" l="1"/>
  <c r="B7" i="1" s="1"/>
  <c r="B8" i="1" s="1"/>
  <c r="B10" i="2" s="1"/>
  <c r="B5" i="1"/>
  <c r="B6" i="1" s="1"/>
  <c r="C4" i="1"/>
  <c r="G7" i="1" l="1"/>
  <c r="G8" i="1" s="1"/>
  <c r="B9" i="1" s="1"/>
  <c r="B11" i="2" s="1"/>
  <c r="C5" i="1"/>
  <c r="C6" i="1" l="1"/>
  <c r="F7" i="1" s="1"/>
  <c r="G9" i="1"/>
  <c r="B10" i="1" s="1"/>
  <c r="L7" i="1" l="1"/>
  <c r="G10" i="1"/>
  <c r="B11" i="1"/>
  <c r="B12" i="1" s="1"/>
  <c r="B13" i="2" s="1"/>
  <c r="C7" i="1" l="1"/>
  <c r="B13" i="1"/>
  <c r="B14" i="2" s="1"/>
  <c r="B9" i="2" l="1"/>
  <c r="H7" i="1"/>
  <c r="B14" i="1"/>
  <c r="D10" i="1" l="1"/>
  <c r="H8" i="1"/>
  <c r="H9" i="1" s="1"/>
  <c r="B16" i="1"/>
  <c r="H10" i="1" l="1"/>
  <c r="C10" i="1" s="1"/>
  <c r="C11" i="1" s="1"/>
  <c r="C14" i="1" s="1"/>
  <c r="B12" i="2" l="1"/>
  <c r="C16" i="1"/>
  <c r="B15" i="2"/>
  <c r="B17" i="2" l="1"/>
</calcChain>
</file>

<file path=xl/sharedStrings.xml><?xml version="1.0" encoding="utf-8"?>
<sst xmlns="http://schemas.openxmlformats.org/spreadsheetml/2006/main" count="41" uniqueCount="35">
  <si>
    <t>Payg w stimulus calculator</t>
  </si>
  <si>
    <t>Monthly</t>
  </si>
  <si>
    <t>March</t>
  </si>
  <si>
    <t>April</t>
  </si>
  <si>
    <t>May</t>
  </si>
  <si>
    <t>June</t>
  </si>
  <si>
    <t>July</t>
  </si>
  <si>
    <t>August</t>
  </si>
  <si>
    <t>September</t>
  </si>
  <si>
    <t>June Pt 2</t>
  </si>
  <si>
    <t>Paygw</t>
  </si>
  <si>
    <t>cumulative</t>
  </si>
  <si>
    <t>Cap</t>
  </si>
  <si>
    <t>Quarterly</t>
  </si>
  <si>
    <t>cumulative q</t>
  </si>
  <si>
    <t>Total</t>
  </si>
  <si>
    <t>How much Tax did you deduct from your Wages</t>
  </si>
  <si>
    <t>Rebate you will receive</t>
  </si>
  <si>
    <t>March - 20 BAS</t>
  </si>
  <si>
    <t>April - 20 BAS</t>
  </si>
  <si>
    <t>Jun -20 BAS</t>
  </si>
  <si>
    <t>July - 20 BAS</t>
  </si>
  <si>
    <t xml:space="preserve">Aug- 20 BAS </t>
  </si>
  <si>
    <t>Sep - 20 BAS</t>
  </si>
  <si>
    <t>Total Rebate</t>
  </si>
  <si>
    <t>How often do you pay your payg w</t>
  </si>
  <si>
    <t>Minimum</t>
  </si>
  <si>
    <t>3 month total</t>
  </si>
  <si>
    <t>Amount</t>
  </si>
  <si>
    <t>Cash Boost for Employers</t>
  </si>
  <si>
    <t>May - 20 BAS</t>
  </si>
  <si>
    <t>Things you should know</t>
  </si>
  <si>
    <t>* This calculation is for the Paygw reabate only</t>
  </si>
  <si>
    <t>* Business activity statements will need to be lodged</t>
  </si>
  <si>
    <t>* The rebate will be offset from any GST or all other BAS amounts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</si>
</sst>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1" applyNumberFormat="1" applyFont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165" fontId="0" fillId="4" borderId="1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protection locked="1" hidden="1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Cash Boost</a:t>
            </a:r>
            <a:r>
              <a:rPr lang="en-AU" baseline="0"/>
              <a:t> Rebate for Employers</a:t>
            </a:r>
          </a:p>
        </c:rich>
      </c:tx>
      <c:layout>
        <c:manualLayout>
          <c:xMode val="edge"/>
          <c:yMode val="edge"/>
          <c:x val="0.25015063941475402"/>
          <c:y val="4.137931034482758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Sheet2!$A$9:$A$15</c:f>
              <c:strCache>
                <c:ptCount val="7"/>
                <c:pt idx="0">
                  <c:v>March - 20 BAS</c:v>
                </c:pt>
                <c:pt idx="1">
                  <c:v>April - 20 BAS</c:v>
                </c:pt>
                <c:pt idx="2">
                  <c:v>May - 20 BAS</c:v>
                </c:pt>
                <c:pt idx="3">
                  <c:v>Jun -20 BAS</c:v>
                </c:pt>
                <c:pt idx="4">
                  <c:v>July - 20 BAS</c:v>
                </c:pt>
                <c:pt idx="5">
                  <c:v>Aug- 20 BAS </c:v>
                </c:pt>
                <c:pt idx="6">
                  <c:v>Sep - 20 BAS</c:v>
                </c:pt>
              </c:strCache>
            </c:strRef>
          </c:cat>
          <c:val>
            <c:numRef>
              <c:f>Sheet2!$B$9:$B$15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238912"/>
        <c:axId val="149240448"/>
      </c:barChart>
      <c:catAx>
        <c:axId val="14923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9240448"/>
        <c:crosses val="autoZero"/>
        <c:auto val="1"/>
        <c:lblAlgn val="ctr"/>
        <c:lblOffset val="100"/>
        <c:noMultiLvlLbl val="0"/>
      </c:catAx>
      <c:valAx>
        <c:axId val="14924044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4923891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3</xdr:row>
      <xdr:rowOff>238125</xdr:rowOff>
    </xdr:from>
    <xdr:to>
      <xdr:col>16</xdr:col>
      <xdr:colOff>95250</xdr:colOff>
      <xdr:row>17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190500</xdr:colOff>
      <xdr:row>3</xdr:row>
      <xdr:rowOff>35653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1409700" cy="8929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8:B15" totalsRowShown="0">
  <autoFilter ref="A8:B15"/>
  <tableColumns count="2">
    <tableColumn id="1" name="Rebate you will receive" dataDxfId="1"/>
    <tableColumn id="2" name="Amount" dataDxfId="0" dataCellStyle="Comm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3"/>
  <sheetViews>
    <sheetView tabSelected="1" workbookViewId="0">
      <selection sqref="A1:C1"/>
    </sheetView>
  </sheetViews>
  <sheetFormatPr defaultRowHeight="15" x14ac:dyDescent="0.25"/>
  <cols>
    <col min="1" max="1" width="34" customWidth="1"/>
    <col min="2" max="2" width="11.140625" customWidth="1"/>
  </cols>
  <sheetData>
    <row r="1" spans="1:3" ht="23.25" x14ac:dyDescent="0.35">
      <c r="A1" s="8" t="s">
        <v>29</v>
      </c>
      <c r="B1" s="8"/>
      <c r="C1" s="8"/>
    </row>
    <row r="2" spans="1:3" ht="15.75" thickBot="1" x14ac:dyDescent="0.3"/>
    <row r="3" spans="1:3" ht="28.5" customHeight="1" thickBot="1" x14ac:dyDescent="0.3">
      <c r="A3" s="11" t="s">
        <v>25</v>
      </c>
      <c r="B3" s="10" t="s">
        <v>1</v>
      </c>
    </row>
    <row r="4" spans="1:3" ht="43.5" customHeight="1" thickBot="1" x14ac:dyDescent="0.3">
      <c r="A4" s="12" t="s">
        <v>16</v>
      </c>
      <c r="B4" s="13">
        <v>0</v>
      </c>
    </row>
    <row r="5" spans="1:3" x14ac:dyDescent="0.25">
      <c r="B5" s="2"/>
    </row>
    <row r="8" spans="1:3" x14ac:dyDescent="0.25">
      <c r="A8" s="7" t="s">
        <v>17</v>
      </c>
      <c r="B8" s="2" t="s">
        <v>28</v>
      </c>
    </row>
    <row r="9" spans="1:3" x14ac:dyDescent="0.25">
      <c r="A9" s="6" t="s">
        <v>18</v>
      </c>
      <c r="B9" s="9">
        <f>IF(B3="Monthly",Sheet1!B7,Sheet1!C7)</f>
        <v>0</v>
      </c>
    </row>
    <row r="10" spans="1:3" x14ac:dyDescent="0.25">
      <c r="A10" s="6" t="s">
        <v>19</v>
      </c>
      <c r="B10" s="9">
        <f>IF(B$3="Monthly",Sheet1!B8,Sheet1!C8)</f>
        <v>0</v>
      </c>
    </row>
    <row r="11" spans="1:3" x14ac:dyDescent="0.25">
      <c r="A11" s="6" t="s">
        <v>30</v>
      </c>
      <c r="B11" s="9">
        <f>IF(B$3="Monthly",Sheet1!B9,Sheet1!C9)</f>
        <v>0</v>
      </c>
    </row>
    <row r="12" spans="1:3" x14ac:dyDescent="0.25">
      <c r="A12" s="6" t="s">
        <v>20</v>
      </c>
      <c r="B12" s="9">
        <f>IF(B$3="monthly",Sheet1!B10+Sheet1!B11,Sheet1!C10+Sheet1!C11)</f>
        <v>0</v>
      </c>
    </row>
    <row r="13" spans="1:3" x14ac:dyDescent="0.25">
      <c r="A13" s="6" t="s">
        <v>21</v>
      </c>
      <c r="B13" s="9">
        <f>IF(B$3="Monthly",Sheet1!B12,Sheet1!C12)</f>
        <v>0</v>
      </c>
    </row>
    <row r="14" spans="1:3" x14ac:dyDescent="0.25">
      <c r="A14" s="6" t="s">
        <v>22</v>
      </c>
      <c r="B14" s="9">
        <f>IF(B$3="Monthly",Sheet1!B13,Sheet1!C13)</f>
        <v>0</v>
      </c>
    </row>
    <row r="15" spans="1:3" x14ac:dyDescent="0.25">
      <c r="A15" s="6" t="s">
        <v>23</v>
      </c>
      <c r="B15" s="9">
        <f>IF(B$3="Monthly",Sheet1!B14,Sheet1!C14)</f>
        <v>0</v>
      </c>
    </row>
    <row r="17" spans="1:2" x14ac:dyDescent="0.25">
      <c r="A17" s="4" t="s">
        <v>24</v>
      </c>
      <c r="B17" s="5">
        <f>SUM(B9:B15)</f>
        <v>0</v>
      </c>
    </row>
    <row r="20" spans="1:2" x14ac:dyDescent="0.25">
      <c r="A20" t="s">
        <v>31</v>
      </c>
    </row>
    <row r="21" spans="1:2" x14ac:dyDescent="0.25">
      <c r="A21" t="s">
        <v>32</v>
      </c>
    </row>
    <row r="22" spans="1:2" x14ac:dyDescent="0.25">
      <c r="A22" t="s">
        <v>33</v>
      </c>
    </row>
    <row r="23" spans="1:2" x14ac:dyDescent="0.25">
      <c r="A23" t="s">
        <v>34</v>
      </c>
    </row>
  </sheetData>
  <sheetProtection selectLockedCells="1"/>
  <mergeCells count="1">
    <mergeCell ref="A1:C1"/>
  </mergeCells>
  <dataValidations count="1">
    <dataValidation type="whole" allowBlank="1" showInputMessage="1" showErrorMessage="1" sqref="B4">
      <formula1>0</formula1>
      <formula2>999999999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Sheet1!$B$20:$B$21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21"/>
    </sheetView>
  </sheetViews>
  <sheetFormatPr defaultRowHeight="15" x14ac:dyDescent="0.25"/>
  <cols>
    <col min="2" max="2" width="10.5703125" bestFit="1" customWidth="1"/>
    <col min="3" max="3" width="11.5703125" bestFit="1" customWidth="1"/>
    <col min="6" max="6" width="11.5703125" bestFit="1" customWidth="1"/>
    <col min="7" max="7" width="10.5703125" bestFit="1" customWidth="1"/>
    <col min="9" max="9" width="10.5703125" bestFit="1" customWidth="1"/>
  </cols>
  <sheetData>
    <row r="1" spans="1:12" x14ac:dyDescent="0.25">
      <c r="B1" t="s">
        <v>0</v>
      </c>
    </row>
    <row r="2" spans="1:12" x14ac:dyDescent="0.25">
      <c r="E2" t="s">
        <v>12</v>
      </c>
    </row>
    <row r="3" spans="1:12" x14ac:dyDescent="0.25">
      <c r="B3" t="s">
        <v>1</v>
      </c>
      <c r="C3" t="s">
        <v>13</v>
      </c>
      <c r="E3" t="s">
        <v>1</v>
      </c>
      <c r="F3" t="s">
        <v>13</v>
      </c>
      <c r="G3" t="s">
        <v>11</v>
      </c>
      <c r="H3" t="s">
        <v>14</v>
      </c>
      <c r="I3" t="s">
        <v>26</v>
      </c>
    </row>
    <row r="4" spans="1:12" x14ac:dyDescent="0.25">
      <c r="A4" t="s">
        <v>10</v>
      </c>
      <c r="B4" s="2">
        <f>Sheet2!B4</f>
        <v>0</v>
      </c>
      <c r="C4" s="2">
        <f>B4</f>
        <v>0</v>
      </c>
    </row>
    <row r="5" spans="1:12" x14ac:dyDescent="0.25">
      <c r="A5" t="s">
        <v>27</v>
      </c>
      <c r="B5" s="3">
        <f>B4*3</f>
        <v>0</v>
      </c>
      <c r="C5" s="3">
        <f>C4</f>
        <v>0</v>
      </c>
      <c r="F5" s="2"/>
      <c r="G5" s="2"/>
    </row>
    <row r="6" spans="1:12" x14ac:dyDescent="0.25">
      <c r="A6" t="s">
        <v>26</v>
      </c>
      <c r="B6" s="3">
        <f>IF(B5&lt;$I$7,$I$7,B5)</f>
        <v>10000</v>
      </c>
      <c r="C6" s="3">
        <f>IF(C5&lt;$I$7,$I$7,C5)</f>
        <v>10000</v>
      </c>
      <c r="F6" s="2"/>
      <c r="G6" s="2"/>
    </row>
    <row r="7" spans="1:12" x14ac:dyDescent="0.25">
      <c r="A7" s="1" t="s">
        <v>2</v>
      </c>
      <c r="B7" s="2">
        <f>IF(B4*3&lt;$E$7,B4*3,$E$7)</f>
        <v>0</v>
      </c>
      <c r="C7" s="2">
        <f>IF(C6&lt;$F$7,C6,$F$7)</f>
        <v>10000</v>
      </c>
      <c r="E7">
        <f>IF(B4*6&lt;50000,B4*6,50000)</f>
        <v>0</v>
      </c>
      <c r="F7" s="2">
        <f>IF(AND(C6*2&lt;50000,C6&gt;10001),C6*2,50000)</f>
        <v>50000</v>
      </c>
      <c r="G7" s="2">
        <f>B7</f>
        <v>0</v>
      </c>
      <c r="H7" s="3">
        <f>C7</f>
        <v>10000</v>
      </c>
      <c r="I7" s="2">
        <v>10000</v>
      </c>
      <c r="K7">
        <v>12000</v>
      </c>
      <c r="L7" t="b">
        <f>AND(K7&lt;F7,K7&gt;I7)</f>
        <v>1</v>
      </c>
    </row>
    <row r="8" spans="1:12" x14ac:dyDescent="0.25">
      <c r="A8" s="1" t="s">
        <v>3</v>
      </c>
      <c r="B8" s="2">
        <f>IF($B$4+B7&lt;$E$7,$B$4,$E$7-B7)</f>
        <v>0</v>
      </c>
      <c r="F8" s="2"/>
      <c r="G8" s="2">
        <f>G7+B8</f>
        <v>0</v>
      </c>
      <c r="H8" s="3">
        <f>H7+C8</f>
        <v>10000</v>
      </c>
    </row>
    <row r="9" spans="1:12" x14ac:dyDescent="0.25">
      <c r="A9" s="1" t="s">
        <v>4</v>
      </c>
      <c r="B9" s="2">
        <f>IF($B$4+G8&lt;$E$7,$B$4,$E$7-G8)</f>
        <v>0</v>
      </c>
      <c r="F9" s="2"/>
      <c r="G9" s="2">
        <f t="shared" ref="G9:G10" si="0">G8+B9</f>
        <v>0</v>
      </c>
      <c r="H9" s="3">
        <f t="shared" ref="H9:H10" si="1">H8+C9</f>
        <v>10000</v>
      </c>
    </row>
    <row r="10" spans="1:12" x14ac:dyDescent="0.25">
      <c r="A10" s="1" t="s">
        <v>5</v>
      </c>
      <c r="B10" s="2">
        <f>IF($B$4+G9&lt;$E$7,$B$4,$E$7-G9)</f>
        <v>0</v>
      </c>
      <c r="C10">
        <f>IF(H10&gt;50000,50000-H9,D10)</f>
        <v>0</v>
      </c>
      <c r="D10" s="2">
        <f>IF(H7&gt;C4*2,0,(C4*2-H7))</f>
        <v>0</v>
      </c>
      <c r="F10" s="2"/>
      <c r="G10" s="2">
        <f t="shared" si="0"/>
        <v>0</v>
      </c>
      <c r="H10" s="3">
        <f>H9+D10</f>
        <v>10000</v>
      </c>
    </row>
    <row r="11" spans="1:12" x14ac:dyDescent="0.25">
      <c r="A11" s="1" t="s">
        <v>9</v>
      </c>
      <c r="B11" s="3">
        <f>SUM(B7:B10)/4</f>
        <v>0</v>
      </c>
      <c r="C11" s="3">
        <f>SUM(C7:C10)/2</f>
        <v>5000</v>
      </c>
    </row>
    <row r="12" spans="1:12" x14ac:dyDescent="0.25">
      <c r="A12" s="1" t="s">
        <v>6</v>
      </c>
      <c r="B12" s="3">
        <f>B11</f>
        <v>0</v>
      </c>
    </row>
    <row r="13" spans="1:12" x14ac:dyDescent="0.25">
      <c r="A13" s="1" t="s">
        <v>7</v>
      </c>
      <c r="B13" s="3">
        <f>B12</f>
        <v>0</v>
      </c>
    </row>
    <row r="14" spans="1:12" x14ac:dyDescent="0.25">
      <c r="A14" s="1" t="s">
        <v>8</v>
      </c>
      <c r="B14" s="3">
        <f>B13</f>
        <v>0</v>
      </c>
      <c r="C14" s="3">
        <f>C11</f>
        <v>5000</v>
      </c>
    </row>
    <row r="16" spans="1:12" x14ac:dyDescent="0.25">
      <c r="A16" s="1" t="s">
        <v>15</v>
      </c>
      <c r="B16" s="3">
        <f>SUM(B7:B14)</f>
        <v>0</v>
      </c>
      <c r="C16" s="3">
        <f>SUM(C7:C14)</f>
        <v>20000</v>
      </c>
    </row>
    <row r="20" spans="2:2" x14ac:dyDescent="0.25">
      <c r="B20" t="s">
        <v>1</v>
      </c>
    </row>
    <row r="21" spans="2:2" x14ac:dyDescent="0.25">
      <c r="B21" t="s">
        <v>13</v>
      </c>
    </row>
  </sheetData>
  <sheetProtection password="EB9C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dcterms:created xsi:type="dcterms:W3CDTF">2020-03-26T07:45:45Z</dcterms:created>
  <dcterms:modified xsi:type="dcterms:W3CDTF">2020-03-26T11:43:15Z</dcterms:modified>
</cp:coreProperties>
</file>